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400" windowHeight="10550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<sst xmlns="http://schemas.openxmlformats.org/spreadsheetml/2006/main" count="35" uniqueCount="31">
  <si>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</si>
  <si>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</si>
  <si>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</si>
  <si>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</si>
  <si>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</si>
  <si>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</si>
  <si>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</si>
  <si>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</si>
  <si>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</si>
  <si>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</si>
  <si>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</si>
  <si>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</si>
  <si>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</si>
  <si>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</si>
  <si>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</si>
  <si>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</si>
  <si>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</si>
  <si>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</si>
  <si>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</si>
  <si>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</si>
  <si>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</si>
  <si>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</si>
  <si>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</si>
  <si>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</si>
  <si>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</si>
  <si>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</si>
  <si>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</si>
  <si>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PLUMPTON PARISH COUNCIL</t>
  </si>
  <si>
    <t>EAST SUSSEX</t>
  </si>
  <si>
    <t>£4861 VAT refund, -£53250 community infrastructure levy, £996 interest, £50 allotments, -£7 apple press income, -£157 village society funds, £3944 groundwork grant, £309 donations, £381 insurance reimbursement, £3089 barclays account closure due to VH/PF. = -£39784</t>
  </si>
  <si>
    <t>£3768 VAT on payments, £1015 VAT due to PF/VH, £185 office allowance, -£163 subs/charges, £286 stationery, -£122 printing, £79 travel, -£195 training, -£145 Cllr expenses, -£90 telephone, £326 insurance, -£44 community grants, £50 charity grants, -£3 bank charges, £7758 maintenance, -£446 fixed asset maintenance, £780 bins, -£213 professional fees, £393 IT, £45 website, £194 audit fees, £188 election costs, £5033 Neighbourhood plan, -£2327 speed limit community fund-£361 contingency, £16700 CIL expenditure, -£2115 jubilee spend, -£150 apple press, £275 defibs, £293 events committee, £3089 barclays account closure due to VH/PF. = £34,082.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</si>
</sst>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F12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1.281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">
      <c r="A2" s="22" t="s">
        <v>17</v>
      </c>
      <c r="B2" s="18"/>
      <c r="C2" s="25" t="s">
        <v>27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 t="s">
        <v>28</v>
      </c>
      <c r="L3" s="9"/>
    </row>
    <row r="4" ht="13.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.7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28.5" thickBot="1">
      <c r="A11" s="32" t="s">
        <v>2</v>
      </c>
      <c r="B11" s="32"/>
      <c r="C11" s="32"/>
      <c r="D11" s="8">
        <v>81339</v>
      </c>
      <c r="F11" s="8">
        <v>124199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17"/>
    </row>
    <row r="13" spans="1:14" ht="14.25" thickBot="1">
      <c r="A13" s="33" t="s">
        <v>20</v>
      </c>
      <c r="B13" s="34"/>
      <c r="C13" s="35"/>
      <c r="D13" s="8">
        <v>63885</v>
      </c>
      <c r="F13" s="8">
        <v>73273</v>
      </c>
      <c r="G13" s="5">
        <f>F13-D13</f>
        <v>9388</v>
      </c>
      <c r="H13" s="6">
        <f>IF((D13&gt;F13),(D13-F13)/D13,IF(D13&lt;F13,-(D13-F13)/D13,IF(D13=F13,0)))</f>
        <v>0.14695155357282616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42" thickBot="1">
      <c r="A15" s="31" t="s">
        <v>3</v>
      </c>
      <c r="B15" s="31"/>
      <c r="C15" s="31"/>
      <c r="D15" s="8">
        <v>63714</v>
      </c>
      <c r="F15" s="8">
        <v>23930</v>
      </c>
      <c r="G15" s="5">
        <f>F15-D15</f>
        <v>-39784</v>
      </c>
      <c r="H15" s="6">
        <f>IF((D15&gt;F15),(D15-F15)/D15,IF(D15&lt;F15,-(D15-F15)/D15,IF(D15=F15,0)))</f>
        <v>0.6244153561226732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29</v>
      </c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31" t="s">
        <v>4</v>
      </c>
      <c r="B17" s="31"/>
      <c r="C17" s="31"/>
      <c r="D17" s="8">
        <v>42849</v>
      </c>
      <c r="F17" s="8">
        <v>46746</v>
      </c>
      <c r="G17" s="5">
        <f>F17-D17</f>
        <v>3897</v>
      </c>
      <c r="H17" s="6">
        <f>IF((D17&gt;F17),(D17-F17)/D17,IF(D17&lt;F17,-(D17-F17)/D17,IF(D17=F17,0)))</f>
        <v>0.09094727998319681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31" t="s">
        <v>7</v>
      </c>
      <c r="B19" s="31"/>
      <c r="C19" s="3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112.5" thickBot="1">
      <c r="A21" s="31" t="s">
        <v>21</v>
      </c>
      <c r="B21" s="31"/>
      <c r="C21" s="31"/>
      <c r="D21" s="8">
        <v>41890</v>
      </c>
      <c r="F21" s="8">
        <v>75970</v>
      </c>
      <c r="G21" s="5">
        <f>F21-D21</f>
        <v>34080</v>
      </c>
      <c r="H21" s="6">
        <f>IF((D21&gt;F21),(D21-F21)/D21,IF(D21&lt;F21,-(D21-F21)/D21,IF(D21=F21,0)))</f>
        <v>0.8135593220338984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30</v>
      </c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124199</v>
      </c>
      <c r="F23" s="2">
        <f>F11+F13+F15-F17-F19-F21</f>
        <v>98686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31" t="s">
        <v>9</v>
      </c>
      <c r="B25" s="31"/>
      <c r="C25" s="31"/>
      <c r="D25" s="8">
        <v>124199</v>
      </c>
      <c r="F25" s="8">
        <v>98686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31" t="s">
        <v>8</v>
      </c>
      <c r="B27" s="31"/>
      <c r="C27" s="31"/>
      <c r="D27" s="8">
        <v>1351278</v>
      </c>
      <c r="F27" s="8">
        <v>1354778</v>
      </c>
      <c r="G27" s="5">
        <f>F27-D27</f>
        <v>3500</v>
      </c>
      <c r="H27" s="6">
        <f>IF((D27&gt;F27),(D27-F27)/D27,IF(D27&lt;F27,-(D27-F27)/D27,IF(D27=F27,0)))</f>
        <v>0.002590140592831379</v>
      </c>
      <c r="I27" s="3">
        <f>IF(D27-F27&lt;200,0,IF(D27-F27&gt;200,1,IF(D27-F27=200,1)))</f>
        <v>0</v>
      </c>
      <c r="J27" s="3">
        <f>IF(F27-D27&lt;200,0,IF(F27-D27&gt;200,1,IF(F27-D27=200,1)))</f>
        <v>1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31" t="s">
        <v>6</v>
      </c>
      <c r="B29" s="31"/>
      <c r="C29" s="31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Anita Emery</cp:lastModifiedBy>
  <cp:lastPrinted>2023-05-02T14:01:12Z</cp:lastPrinted>
  <dcterms:created xsi:type="dcterms:W3CDTF">2012-07-11T10:01:28Z</dcterms:created>
  <dcterms:modified xsi:type="dcterms:W3CDTF">2024-04-23T13:38:42Z</dcterms:modified>
  <cp:category/>
  <cp:version/>
  <cp:contentType/>
  <cp:contentStatus/>
</cp:coreProperties>
</file>